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4fc41cf7717b8ec/Documents/AUDIT 2026/"/>
    </mc:Choice>
  </mc:AlternateContent>
  <xr:revisionPtr revIDLastSave="20" documentId="8_{CC08D034-2112-4745-B3E6-671C450E06B7}" xr6:coauthVersionLast="47" xr6:coauthVersionMax="47" xr10:uidLastSave="{6D2C83A6-20CC-4859-92FC-DEE9E124A4FA}"/>
  <bookViews>
    <workbookView xWindow="-120" yWindow="-120" windowWidth="29040" windowHeight="15720" tabRatio="874" activeTab="6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4" l="1"/>
  <c r="D32" i="7"/>
  <c r="C14" i="13" l="1"/>
  <c r="E34" i="11"/>
  <c r="C34" i="11"/>
  <c r="C40" i="11"/>
  <c r="B40" i="11"/>
  <c r="D39" i="11"/>
  <c r="D38" i="11"/>
  <c r="D37" i="11"/>
  <c r="C13" i="13"/>
  <c r="D40" i="11" l="1"/>
  <c r="F17" i="14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G21" i="14" l="1"/>
  <c r="J9" i="13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31" i="10" s="1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<sst xmlns="http://schemas.openxmlformats.org/spreadsheetml/2006/main" count="149" uniqueCount="84">
  <si>
    <t>Accounting statements 2025-26</t>
  </si>
  <si>
    <t>By completing this box, the figures will pull through to the relevant tabs of the workbook to assist you in reporting on the significant variances</t>
  </si>
  <si>
    <t>Year ending</t>
  </si>
  <si>
    <t>Notes and guidance</t>
  </si>
  <si>
    <t>Explanation required</t>
  </si>
  <si>
    <t>Variance £</t>
  </si>
  <si>
    <t>Variance %</t>
  </si>
  <si>
    <t>Please round all figures to nearest £1.  Do not leave any boxes blank and report £0 or Nil balances.  All figures must agree to underlying financial records.</t>
  </si>
  <si>
    <t>1. Balances brought forward</t>
  </si>
  <si>
    <t>Total balances and reserves at the beginning of the year as recorded in the financial records.  Value must agree to Box 7 of previous year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</si>
  <si>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</si>
  <si>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</si>
  <si>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</si>
  <si>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</si>
  <si>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</si>
  <si>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</si>
  <si>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</si>
  <si>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</si>
  <si>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</si>
  <si>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</si>
  <si>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</si>
  <si>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</si>
  <si>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Please explain in the Reserves tab</t>
  </si>
  <si>
    <t>Bal c/f checker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</si>
  <si>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</si>
  <si>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</si>
  <si>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</si>
  <si>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</si>
  <si>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</si>
  <si>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</si>
  <si>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Precept or rates and levies</t>
  </si>
  <si>
    <t>Difference</t>
  </si>
  <si>
    <t>% Change</t>
  </si>
  <si>
    <t>Use the table below to breakdown your explanation</t>
  </si>
  <si>
    <t>2025
£</t>
  </si>
  <si>
    <t>2026
£</t>
  </si>
  <si>
    <t>Explanation (Ensure each explanation is quantified)</t>
  </si>
  <si>
    <t>Total</t>
  </si>
  <si>
    <t>Enter more lines as appropriate</t>
  </si>
  <si>
    <t>Other receipts</t>
  </si>
  <si>
    <t>(consider any fixed assets that have been sold and ensure reflected in explanation in box 9 fixed assets)</t>
  </si>
  <si>
    <t>Please ensure you complete the value for both years, please do not provide the movement only.</t>
  </si>
  <si>
    <t>Staff costs</t>
  </si>
  <si>
    <t>Identify and quantify, changes in head count, pay awards, change in hours, please provide a value</t>
  </si>
  <si>
    <t>Loan interest &amp; capital repayments</t>
  </si>
  <si>
    <t>All other payments</t>
  </si>
  <si>
    <t>(consider any fixed assets that have been purchased and reflect in explanation in box 9 fixed assets)</t>
  </si>
  <si>
    <t>Is this purchase an asset and reflected in Box 9</t>
  </si>
  <si>
    <t>Reserves</t>
  </si>
  <si>
    <t>Box 7</t>
  </si>
  <si>
    <t>Precept</t>
  </si>
  <si>
    <t>£</t>
  </si>
  <si>
    <t>Earmarked reserves:</t>
  </si>
  <si>
    <t>General reserve</t>
  </si>
  <si>
    <t>Total reserves (must agree to Box 7)</t>
  </si>
  <si>
    <t>Total fixed assets inc. long term investments</t>
  </si>
  <si>
    <t>(include any new additions or sold assets which should be reflected in other receipts or other payments)</t>
  </si>
  <si>
    <t>Fixed assets</t>
  </si>
  <si>
    <t>Is this asset movement reflected in Box 3 or Box 6</t>
  </si>
  <si>
    <t>If No please explain why</t>
  </si>
  <si>
    <t>Long Term investments</t>
  </si>
  <si>
    <t>Please provide value of investments held at each year end</t>
  </si>
  <si>
    <t>Total borrowings</t>
  </si>
  <si>
    <t>Please provide 3rd party confirmation if a non PWLB loan</t>
  </si>
  <si>
    <t xml:space="preserve"> donations received for the annual summer party</t>
  </si>
  <si>
    <t xml:space="preserve"> donations received for legal fees towards SDLE </t>
  </si>
  <si>
    <t>VAT reclaim</t>
  </si>
  <si>
    <t>HMRC Tax refund</t>
  </si>
  <si>
    <t>resident's donation</t>
  </si>
  <si>
    <t>CIL</t>
  </si>
  <si>
    <t xml:space="preserve">HMRC PAYE refund </t>
  </si>
  <si>
    <t>expense for annual summer party</t>
  </si>
  <si>
    <t>payments for legal fees to support of PC representation  at Sulis Down Planning Inquiry</t>
  </si>
  <si>
    <t>Tree maintenance</t>
  </si>
  <si>
    <t xml:space="preserve">bulb planting </t>
  </si>
  <si>
    <t>BaNES planning application</t>
  </si>
  <si>
    <t>renewals</t>
  </si>
  <si>
    <t>BDO re 2024-25 accounts</t>
  </si>
  <si>
    <t>Summer band</t>
  </si>
  <si>
    <t>Trees</t>
  </si>
  <si>
    <t>Cemetery</t>
  </si>
  <si>
    <t>Parish engagement</t>
  </si>
  <si>
    <t>A. Robertson donation</t>
  </si>
  <si>
    <t>BaNES WCEF contribution for bulb planting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</si>
</sst>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.00"/>
    <numFmt numFmtId="165" formatCode="_-[$£-809]* #,##0.00_-;\-[$£-809]* #,##0.00_-;_-[$£-809]* &quot;-&quot;??_-;_-@_-"/>
  </numFmts>
  <fonts count="28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  <font>
      <b/>
      <sz val="12"/>
      <color theme="1"/>
      <name val="Trebuchet MS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sz val="1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4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43" fontId="0" fillId="0" borderId="9" xfId="0" applyNumberFormat="1" applyBorder="1" applyAlignment="1">
      <alignment horizontal="center"/>
    </xf>
    <xf numFmtId="2" fontId="22" fillId="0" borderId="0" xfId="0" applyNumberFormat="1" applyFont="1"/>
    <xf numFmtId="0" fontId="27" fillId="0" borderId="0" xfId="0" applyFont="1"/>
    <xf numFmtId="0" fontId="7" fillId="0" borderId="2" xfId="0" applyFont="1" applyBorder="1"/>
    <xf numFmtId="0" fontId="0" fillId="0" borderId="3" xfId="0" applyBorder="1"/>
    <xf numFmtId="0" fontId="6" fillId="0" borderId="2" xfId="0" applyFont="1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0" borderId="2" xfId="0" applyFont="1" applyBorder="1"/>
    <xf numFmtId="0" fontId="8" fillId="0" borderId="3" xfId="0" applyFont="1" applyBorder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3" xfId="0" applyFont="1" applyBorder="1"/>
    <xf numFmtId="0" fontId="20" fillId="0" borderId="0" xfId="0" applyFont="1" applyFill="1" applyBorder="1"/>
    <xf numFmtId="2" fontId="21" fillId="0" borderId="0" xfId="0" applyNumberFormat="1" applyFont="1" applyFill="1" applyBorder="1"/>
    <xf numFmtId="0" fontId="22" fillId="0" borderId="0" xfId="0" applyFont="1" applyFill="1" applyBorder="1"/>
    <xf numFmtId="2" fontId="22" fillId="0" borderId="0" xfId="0" applyNumberFormat="1" applyFont="1" applyFill="1" applyBorder="1"/>
    <xf numFmtId="0" fontId="21" fillId="0" borderId="0" xfId="0" applyFont="1" applyFill="1" applyBorder="1"/>
    <xf numFmtId="164" fontId="21" fillId="0" borderId="0" xfId="0" applyNumberFormat="1" applyFont="1" applyFill="1" applyBorder="1"/>
    <xf numFmtId="0" fontId="23" fillId="0" borderId="0" xfId="0" applyFont="1" applyFill="1" applyBorder="1" applyAlignment="1">
      <alignment horizontal="left"/>
    </xf>
    <xf numFmtId="164" fontId="23" fillId="0" borderId="0" xfId="0" applyNumberFormat="1" applyFont="1" applyFill="1" applyBorder="1"/>
    <xf numFmtId="165" fontId="24" fillId="0" borderId="0" xfId="0" applyNumberFormat="1" applyFont="1" applyFill="1" applyBorder="1"/>
    <xf numFmtId="2" fontId="25" fillId="0" borderId="0" xfId="0" applyNumberFormat="1" applyFont="1" applyFill="1" applyBorder="1" applyAlignment="1">
      <alignment horizontal="left"/>
    </xf>
    <xf numFmtId="164" fontId="25" fillId="0" borderId="0" xfId="0" applyNumberFormat="1" applyFont="1" applyFill="1" applyBorder="1"/>
    <xf numFmtId="0" fontId="15" fillId="0" borderId="0" xfId="0" applyFont="1" applyFill="1" applyBorder="1"/>
    <xf numFmtId="0" fontId="26" fillId="0" borderId="0" xfId="0" applyFont="1" applyFill="1" applyBorder="1"/>
    <xf numFmtId="2" fontId="26" fillId="0" borderId="0" xfId="0" applyNumberFormat="1" applyFont="1" applyFill="1" applyBorder="1"/>
  </cellXfs>
  <cellStyles count="3">
    <cellStyle name="Comma" xfId="2" builtinId="3"/>
    <cellStyle name="Normal" xfId="0" builtinId="0"/>
    <cellStyle name="Per 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workbookViewId="0">
      <selection activeCell="D18" sqref="D18"/>
    </sheetView>
  </sheetViews>
  <sheetFormatPr defaultColWidth="9.140625" defaultRowHeight="15" x14ac:dyDescent="0.25"/>
  <cols>
    <col min="1" max="1" width="4.140625" customWidth="1"/>
    <col min="2" max="2" width="28.7109375" style="22" customWidth="1"/>
    <col min="3" max="6" width="16.5703125" customWidth="1"/>
    <col min="7" max="8" width="16.5703125" hidden="1" customWidth="1"/>
    <col min="9" max="9" width="77.140625" style="23" customWidth="1"/>
    <col min="10" max="10" width="23.140625" bestFit="1" customWidth="1"/>
  </cols>
  <sheetData>
    <row r="1" spans="2:10" ht="17.25" customHeight="1" x14ac:dyDescent="0.25">
      <c r="B1" s="25" t="s">
        <v>0</v>
      </c>
    </row>
    <row r="3" spans="2:10" ht="15" customHeight="1" x14ac:dyDescent="0.25">
      <c r="B3" s="87" t="s">
        <v>1</v>
      </c>
      <c r="C3" s="88"/>
      <c r="D3" s="88"/>
      <c r="E3" s="88"/>
      <c r="F3" s="88"/>
      <c r="G3" s="88"/>
      <c r="H3" s="88"/>
      <c r="I3" s="88"/>
    </row>
    <row r="4" spans="2:10" ht="15" customHeight="1" thickBot="1" x14ac:dyDescent="0.3"/>
    <row r="5" spans="2:10" ht="15" customHeight="1" x14ac:dyDescent="0.25">
      <c r="B5" s="26"/>
      <c r="C5" s="86" t="s">
        <v>2</v>
      </c>
      <c r="D5" s="86"/>
      <c r="E5" s="46"/>
      <c r="F5" s="46"/>
      <c r="G5" s="46"/>
      <c r="H5" s="46"/>
      <c r="I5" s="36" t="s">
        <v>3</v>
      </c>
      <c r="J5" s="41" t="s">
        <v>4</v>
      </c>
    </row>
    <row r="6" spans="2:10" ht="30" x14ac:dyDescent="0.25">
      <c r="B6" s="27"/>
      <c r="C6" s="28">
        <v>45747</v>
      </c>
      <c r="D6" s="28">
        <v>46112</v>
      </c>
      <c r="E6" s="47" t="s">
        <v>5</v>
      </c>
      <c r="F6" s="47" t="s">
        <v>6</v>
      </c>
      <c r="G6" s="47"/>
      <c r="H6" s="47"/>
      <c r="I6" s="37" t="s">
        <v>7</v>
      </c>
      <c r="J6" s="42"/>
    </row>
    <row r="7" spans="2:10" s="21" customFormat="1" ht="30" x14ac:dyDescent="0.25">
      <c r="B7" s="29" t="s">
        <v>8</v>
      </c>
      <c r="C7" s="67">
        <v>26399</v>
      </c>
      <c r="D7" s="67">
        <v>20403</v>
      </c>
      <c r="E7" s="54"/>
      <c r="F7" s="54"/>
      <c r="G7" s="49"/>
      <c r="H7" s="49"/>
      <c r="I7" s="38" t="s">
        <v>9</v>
      </c>
      <c r="J7" s="43"/>
    </row>
    <row r="8" spans="2:10" s="21" customFormat="1" ht="30" x14ac:dyDescent="0.25">
      <c r="B8" s="29" t="s">
        <v>10</v>
      </c>
      <c r="C8" s="67">
        <v>9792</v>
      </c>
      <c r="D8" s="67">
        <v>9792</v>
      </c>
      <c r="E8" s="49">
        <f>D8-C8</f>
        <v>0</v>
      </c>
      <c r="F8" s="48">
        <f>IF(AND(C8=0,D8=0),0,IF(C8=0,1,IF(D8=0,-1,(D8-C8)/C8)))</f>
        <v>0</v>
      </c>
      <c r="G8" s="33" t="str">
        <f>IF(E8&gt;100000,"Yes",IF(E8&lt;-100000,"Yes","No"))</f>
        <v>No</v>
      </c>
      <c r="H8" s="33" t="str">
        <f>IF(F8&gt;15%,"Yes",IF(F8&lt;-15%,"Yes","No"))</f>
        <v>No</v>
      </c>
      <c r="I8" s="38" t="s">
        <v>11</v>
      </c>
      <c r="J8" s="45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25">
      <c r="B9" s="29" t="s">
        <v>12</v>
      </c>
      <c r="C9" s="67">
        <v>22192</v>
      </c>
      <c r="D9" s="67">
        <v>4269</v>
      </c>
      <c r="E9" s="49">
        <f t="shared" ref="E9:E12" si="0">D9-C9</f>
        <v>-17923</v>
      </c>
      <c r="F9" s="48">
        <f t="shared" ref="F9:F12" si="1">IF(AND(C9=0,D9=0),0,IF(C9=0,1,IF(D9=0,-1,(D9-C9)/C9)))</f>
        <v>-0.80763338139870222</v>
      </c>
      <c r="G9" s="33" t="str">
        <f t="shared" ref="G9:G12" si="2">IF(E9&gt;100000,"Yes",IF(E9&lt;-100000,"Yes","No"))</f>
        <v>No</v>
      </c>
      <c r="H9" s="33" t="str">
        <f t="shared" ref="H9:H12" si="3">IF(F9&gt;15%,"Yes",IF(F9&lt;-15%,"Yes","No"))</f>
        <v>Yes</v>
      </c>
      <c r="I9" s="38" t="s">
        <v>13</v>
      </c>
      <c r="J9" s="45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5" x14ac:dyDescent="0.25">
      <c r="B10" s="30" t="s">
        <v>14</v>
      </c>
      <c r="C10" s="67">
        <v>4997</v>
      </c>
      <c r="D10" s="67">
        <v>5223</v>
      </c>
      <c r="E10" s="49">
        <f t="shared" si="0"/>
        <v>226</v>
      </c>
      <c r="F10" s="48">
        <f t="shared" si="1"/>
        <v>4.5227136281769061E-2</v>
      </c>
      <c r="G10" s="33" t="str">
        <f t="shared" si="2"/>
        <v>No</v>
      </c>
      <c r="H10" s="33" t="str">
        <f t="shared" si="3"/>
        <v>No</v>
      </c>
      <c r="I10" s="38" t="s">
        <v>15</v>
      </c>
      <c r="J10" s="45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30" x14ac:dyDescent="0.25">
      <c r="B11" s="30" t="s">
        <v>16</v>
      </c>
      <c r="C11" s="67">
        <v>0</v>
      </c>
      <c r="D11" s="67">
        <v>0</v>
      </c>
      <c r="E11" s="49">
        <f t="shared" si="0"/>
        <v>0</v>
      </c>
      <c r="F11" s="48">
        <f t="shared" si="1"/>
        <v>0</v>
      </c>
      <c r="G11" s="33" t="str">
        <f t="shared" si="2"/>
        <v>No</v>
      </c>
      <c r="H11" s="33" t="str">
        <f t="shared" si="3"/>
        <v>No</v>
      </c>
      <c r="I11" s="38" t="s">
        <v>17</v>
      </c>
      <c r="J11" s="45" t="str">
        <f t="shared" si="4"/>
        <v>No explanation required</v>
      </c>
    </row>
    <row r="12" spans="2:10" ht="30" x14ac:dyDescent="0.25">
      <c r="B12" s="30" t="s">
        <v>18</v>
      </c>
      <c r="C12" s="67">
        <v>36047</v>
      </c>
      <c r="D12" s="67">
        <v>5774</v>
      </c>
      <c r="E12" s="49">
        <f t="shared" si="0"/>
        <v>-30273</v>
      </c>
      <c r="F12" s="48">
        <f t="shared" si="1"/>
        <v>-0.83982023469359446</v>
      </c>
      <c r="G12" s="33" t="str">
        <f t="shared" si="2"/>
        <v>No</v>
      </c>
      <c r="H12" s="33" t="str">
        <f t="shared" si="3"/>
        <v>Yes</v>
      </c>
      <c r="I12" s="38" t="s">
        <v>19</v>
      </c>
      <c r="J12" s="45" t="str">
        <f t="shared" si="4"/>
        <v>Please explain within the relevant tab</v>
      </c>
    </row>
    <row r="13" spans="2:10" ht="38.25" customHeight="1" thickBot="1" x14ac:dyDescent="0.3">
      <c r="B13" s="31" t="s">
        <v>20</v>
      </c>
      <c r="C13" s="68">
        <f>C7+C8+C9-C10-C11-C12</f>
        <v>17339</v>
      </c>
      <c r="D13" s="68">
        <v>20403</v>
      </c>
      <c r="E13" s="55"/>
      <c r="F13" s="55"/>
      <c r="G13" s="50"/>
      <c r="H13" s="50"/>
      <c r="I13" s="39" t="s">
        <v>21</v>
      </c>
      <c r="J13" s="45" t="s">
        <v>22</v>
      </c>
    </row>
    <row r="14" spans="2:10" ht="15.75" thickBot="1" x14ac:dyDescent="0.3">
      <c r="B14" s="51" t="s">
        <v>23</v>
      </c>
      <c r="C14" s="76">
        <f>C7+C8+C9-C10-C11-C12</f>
        <v>17339</v>
      </c>
      <c r="D14" s="76">
        <v>20403</v>
      </c>
      <c r="E14" s="51"/>
      <c r="F14" s="51"/>
      <c r="G14" s="51"/>
      <c r="H14" s="51"/>
      <c r="I14" s="24"/>
      <c r="J14" s="45"/>
    </row>
    <row r="15" spans="2:10" ht="30" x14ac:dyDescent="0.25">
      <c r="B15" s="32" t="s">
        <v>24</v>
      </c>
      <c r="C15" s="69">
        <v>17339</v>
      </c>
      <c r="D15" s="69">
        <v>20403</v>
      </c>
      <c r="E15" s="53"/>
      <c r="F15" s="56"/>
      <c r="G15" s="52"/>
      <c r="H15" s="52"/>
      <c r="I15" s="40" t="s">
        <v>25</v>
      </c>
      <c r="J15" s="44"/>
    </row>
    <row r="16" spans="2:10" ht="30" x14ac:dyDescent="0.25">
      <c r="B16" s="30" t="s">
        <v>26</v>
      </c>
      <c r="C16" s="67">
        <v>10905</v>
      </c>
      <c r="D16" s="67">
        <v>11505</v>
      </c>
      <c r="E16" s="49">
        <f>D16-C16</f>
        <v>600</v>
      </c>
      <c r="F16" s="48">
        <f t="shared" ref="F16:F17" si="5">IF(AND(C16=0,D16=0),0,IF(C16=0,1,IF(D16=0,-1,(D16-C16)/C16)))</f>
        <v>5.5020632737276476E-2</v>
      </c>
      <c r="G16" s="33" t="str">
        <f t="shared" ref="G16:G17" si="6">IF(E16&gt;100000,"Yes",IF(E16&lt;-100000,"Yes","No"))</f>
        <v>No</v>
      </c>
      <c r="H16" s="33" t="str">
        <f t="shared" ref="H16:H17" si="7">IF(F16&gt;15%,"Yes",IF(F16&lt;-15%,"Yes","No"))</f>
        <v>No</v>
      </c>
      <c r="I16" s="38" t="s">
        <v>27</v>
      </c>
      <c r="J16" s="45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30.75" thickBot="1" x14ac:dyDescent="0.3">
      <c r="B17" s="31" t="s">
        <v>28</v>
      </c>
      <c r="C17" s="70">
        <v>0</v>
      </c>
      <c r="D17" s="70">
        <v>0</v>
      </c>
      <c r="E17" s="50">
        <f>D17-C17</f>
        <v>0</v>
      </c>
      <c r="F17" s="57">
        <f t="shared" si="5"/>
        <v>0</v>
      </c>
      <c r="G17" s="34" t="str">
        <f t="shared" si="6"/>
        <v>No</v>
      </c>
      <c r="H17" s="34" t="str">
        <f t="shared" si="7"/>
        <v>No</v>
      </c>
      <c r="I17" s="39" t="s">
        <v>29</v>
      </c>
      <c r="J17" s="45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B11" sqref="B11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2:6" x14ac:dyDescent="0.25">
      <c r="B1" s="15" t="s">
        <v>30</v>
      </c>
    </row>
    <row r="3" spans="2:6" x14ac:dyDescent="0.25">
      <c r="B3" s="8"/>
    </row>
    <row r="4" spans="2:6" x14ac:dyDescent="0.25">
      <c r="B4">
        <v>2025</v>
      </c>
      <c r="C4" s="35">
        <f>'Accounting Statement'!C8</f>
        <v>9792</v>
      </c>
      <c r="D4">
        <v>2026</v>
      </c>
      <c r="E4" s="35">
        <f>'Accounting Statement'!D8</f>
        <v>9792</v>
      </c>
    </row>
    <row r="6" spans="2:6" x14ac:dyDescent="0.25">
      <c r="D6" t="s">
        <v>31</v>
      </c>
      <c r="E6" s="1">
        <f>E4-C4</f>
        <v>0</v>
      </c>
    </row>
    <row r="7" spans="2:6" x14ac:dyDescent="0.25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2:6" x14ac:dyDescent="0.25">
      <c r="B9" s="8" t="s">
        <v>33</v>
      </c>
    </row>
    <row r="10" spans="2:6" x14ac:dyDescent="0.25">
      <c r="B10" s="8"/>
    </row>
    <row r="11" spans="2:6" s="3" customFormat="1" ht="26.25" x14ac:dyDescent="0.25">
      <c r="B11" s="4" t="s">
        <v>34</v>
      </c>
      <c r="C11" s="4" t="s">
        <v>35</v>
      </c>
      <c r="D11" s="5" t="s">
        <v>31</v>
      </c>
      <c r="E11" s="82" t="s">
        <v>36</v>
      </c>
      <c r="F11" s="83"/>
    </row>
    <row r="12" spans="2:6" s="11" customFormat="1" x14ac:dyDescent="0.25">
      <c r="B12" s="12"/>
      <c r="C12" s="12"/>
      <c r="D12" s="13">
        <f t="shared" ref="D12:D25" si="0">C12-B12</f>
        <v>0</v>
      </c>
      <c r="E12" s="79"/>
      <c r="F12" s="80"/>
    </row>
    <row r="13" spans="2:6" s="11" customFormat="1" x14ac:dyDescent="0.25">
      <c r="B13" s="12"/>
      <c r="C13" s="12"/>
      <c r="D13" s="13">
        <f t="shared" si="0"/>
        <v>0</v>
      </c>
      <c r="E13" s="79"/>
      <c r="F13" s="80"/>
    </row>
    <row r="14" spans="2:6" s="11" customFormat="1" x14ac:dyDescent="0.25">
      <c r="B14" s="12"/>
      <c r="C14" s="12"/>
      <c r="D14" s="13">
        <f t="shared" si="0"/>
        <v>0</v>
      </c>
      <c r="E14" s="79"/>
      <c r="F14" s="80"/>
    </row>
    <row r="15" spans="2:6" s="11" customFormat="1" x14ac:dyDescent="0.25">
      <c r="B15" s="12"/>
      <c r="C15" s="12"/>
      <c r="D15" s="13">
        <f t="shared" si="0"/>
        <v>0</v>
      </c>
      <c r="E15" s="79"/>
      <c r="F15" s="80"/>
    </row>
    <row r="16" spans="2:6" s="11" customFormat="1" x14ac:dyDescent="0.25">
      <c r="B16" s="12"/>
      <c r="C16" s="12"/>
      <c r="D16" s="13">
        <f t="shared" si="0"/>
        <v>0</v>
      </c>
      <c r="E16" s="79"/>
      <c r="F16" s="80"/>
    </row>
    <row r="17" spans="1:8" s="11" customFormat="1" x14ac:dyDescent="0.25">
      <c r="B17" s="12"/>
      <c r="C17" s="12"/>
      <c r="D17" s="13">
        <f t="shared" si="0"/>
        <v>0</v>
      </c>
      <c r="E17" s="79"/>
      <c r="F17" s="80"/>
    </row>
    <row r="18" spans="1:8" s="11" customFormat="1" x14ac:dyDescent="0.25">
      <c r="B18" s="12"/>
      <c r="C18" s="12"/>
      <c r="D18" s="13">
        <f t="shared" si="0"/>
        <v>0</v>
      </c>
      <c r="E18" s="79"/>
      <c r="F18" s="80"/>
    </row>
    <row r="19" spans="1:8" s="11" customFormat="1" x14ac:dyDescent="0.25">
      <c r="B19" s="12"/>
      <c r="C19" s="12"/>
      <c r="D19" s="13">
        <f t="shared" si="0"/>
        <v>0</v>
      </c>
      <c r="E19" s="79"/>
      <c r="F19" s="80"/>
    </row>
    <row r="20" spans="1:8" s="11" customFormat="1" x14ac:dyDescent="0.25">
      <c r="B20" s="12"/>
      <c r="C20" s="12"/>
      <c r="D20" s="13">
        <f t="shared" si="0"/>
        <v>0</v>
      </c>
      <c r="E20" s="79"/>
      <c r="F20" s="80"/>
    </row>
    <row r="21" spans="1:8" s="11" customFormat="1" x14ac:dyDescent="0.25">
      <c r="B21" s="12"/>
      <c r="C21" s="12"/>
      <c r="D21" s="13">
        <f t="shared" si="0"/>
        <v>0</v>
      </c>
      <c r="E21" s="79"/>
      <c r="F21" s="80"/>
    </row>
    <row r="22" spans="1:8" s="11" customFormat="1" x14ac:dyDescent="0.25">
      <c r="B22" s="12"/>
      <c r="C22" s="12"/>
      <c r="D22" s="13">
        <f t="shared" si="0"/>
        <v>0</v>
      </c>
      <c r="E22" s="79"/>
      <c r="F22" s="80"/>
    </row>
    <row r="23" spans="1:8" s="11" customFormat="1" x14ac:dyDescent="0.25">
      <c r="B23" s="12"/>
      <c r="C23" s="12"/>
      <c r="D23" s="13">
        <f t="shared" si="0"/>
        <v>0</v>
      </c>
      <c r="E23" s="79"/>
      <c r="F23" s="80"/>
    </row>
    <row r="24" spans="1:8" s="11" customFormat="1" x14ac:dyDescent="0.25">
      <c r="B24" s="12"/>
      <c r="C24" s="12"/>
      <c r="D24" s="13">
        <f t="shared" si="0"/>
        <v>0</v>
      </c>
      <c r="E24" s="79"/>
      <c r="F24" s="80"/>
    </row>
    <row r="25" spans="1:8" s="11" customFormat="1" x14ac:dyDescent="0.25">
      <c r="B25" s="12"/>
      <c r="C25" s="12"/>
      <c r="D25" s="13">
        <f t="shared" si="0"/>
        <v>0</v>
      </c>
      <c r="E25" s="79"/>
      <c r="F25" s="80"/>
    </row>
    <row r="26" spans="1:8" x14ac:dyDescent="0.25">
      <c r="A26" s="9" t="s">
        <v>37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1"/>
      <c r="F26" s="80"/>
      <c r="G26" s="7"/>
    </row>
    <row r="27" spans="1:8" x14ac:dyDescent="0.25">
      <c r="H27" s="2"/>
    </row>
    <row r="28" spans="1:8" x14ac:dyDescent="0.25">
      <c r="F28" s="7"/>
    </row>
    <row r="29" spans="1:8" x14ac:dyDescent="0.25">
      <c r="A29" s="14" t="s">
        <v>38</v>
      </c>
    </row>
  </sheetData>
  <mergeCells count="16"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workbookViewId="0">
      <selection activeCell="E25" sqref="E25:F2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39</v>
      </c>
    </row>
    <row r="3" spans="1:7" x14ac:dyDescent="0.25">
      <c r="B3" s="8"/>
    </row>
    <row r="4" spans="1:7" x14ac:dyDescent="0.25">
      <c r="B4">
        <v>2025</v>
      </c>
      <c r="C4" s="35">
        <f>'Accounting Statement'!C9</f>
        <v>22192</v>
      </c>
      <c r="D4">
        <v>2026</v>
      </c>
      <c r="E4" s="35">
        <f>'Accounting Statement'!D9</f>
        <v>4269</v>
      </c>
    </row>
    <row r="6" spans="1:7" x14ac:dyDescent="0.25">
      <c r="D6" t="s">
        <v>31</v>
      </c>
      <c r="E6" s="1">
        <f>E4-C4</f>
        <v>-17923</v>
      </c>
    </row>
    <row r="7" spans="1:7" x14ac:dyDescent="0.25">
      <c r="D7" t="s">
        <v>32</v>
      </c>
      <c r="E7" s="6">
        <f>IF(AND(C4=0,E4=0),0,IF(C4=0,1,IF(E4=0,-1,(E4-C4)/C4)))</f>
        <v>-0.80763338139870222</v>
      </c>
      <c r="F7" t="str">
        <f>IF(E7&lt;-0.15,"yes explain",IF(E7&gt;0.15,"Yes explain","No explanation required"))</f>
        <v>yes explain</v>
      </c>
    </row>
    <row r="9" spans="1:7" x14ac:dyDescent="0.25">
      <c r="B9" s="8" t="s">
        <v>33</v>
      </c>
    </row>
    <row r="10" spans="1:7" x14ac:dyDescent="0.25">
      <c r="B10" s="75" t="s">
        <v>40</v>
      </c>
    </row>
    <row r="11" spans="1:7" x14ac:dyDescent="0.25">
      <c r="B11" s="75" t="s">
        <v>41</v>
      </c>
    </row>
    <row r="12" spans="1:7" x14ac:dyDescent="0.25">
      <c r="B12" s="75"/>
    </row>
    <row r="13" spans="1:7" x14ac:dyDescent="0.25">
      <c r="B13" s="8"/>
    </row>
    <row r="14" spans="1:7" s="3" customFormat="1" ht="26.25" x14ac:dyDescent="0.25">
      <c r="B14" s="4" t="s">
        <v>34</v>
      </c>
      <c r="C14" s="4" t="s">
        <v>35</v>
      </c>
      <c r="D14" s="5" t="s">
        <v>31</v>
      </c>
      <c r="E14" s="82" t="s">
        <v>36</v>
      </c>
      <c r="F14" s="83"/>
    </row>
    <row r="15" spans="1:7" s="17" customFormat="1" x14ac:dyDescent="0.25">
      <c r="A15" s="16"/>
      <c r="B15" s="12">
        <v>2725</v>
      </c>
      <c r="C15" s="13">
        <v>0</v>
      </c>
      <c r="D15" s="73">
        <f>C15-B15</f>
        <v>-2725</v>
      </c>
      <c r="E15" s="79" t="s">
        <v>64</v>
      </c>
      <c r="F15" s="89"/>
      <c r="G15" s="16"/>
    </row>
    <row r="16" spans="1:7" s="11" customFormat="1" x14ac:dyDescent="0.25">
      <c r="B16" s="12">
        <v>14270</v>
      </c>
      <c r="C16" s="12">
        <v>0</v>
      </c>
      <c r="D16" s="73">
        <f t="shared" ref="D16:D29" si="0">C16-B16</f>
        <v>-14270</v>
      </c>
      <c r="E16" s="79" t="s">
        <v>65</v>
      </c>
      <c r="F16" s="80"/>
    </row>
    <row r="17" spans="1:8" s="11" customFormat="1" x14ac:dyDescent="0.25">
      <c r="B17" s="12">
        <v>5128.7700000000004</v>
      </c>
      <c r="C17" s="12">
        <v>314</v>
      </c>
      <c r="D17" s="73">
        <f t="shared" si="0"/>
        <v>-4814.7700000000004</v>
      </c>
      <c r="E17" s="79" t="s">
        <v>66</v>
      </c>
      <c r="F17" s="80"/>
    </row>
    <row r="18" spans="1:8" s="11" customFormat="1" x14ac:dyDescent="0.25">
      <c r="B18" s="12">
        <v>33</v>
      </c>
      <c r="C18" s="12"/>
      <c r="D18" s="73">
        <f t="shared" si="0"/>
        <v>-33</v>
      </c>
      <c r="E18" s="79" t="s">
        <v>67</v>
      </c>
      <c r="F18" s="80"/>
    </row>
    <row r="19" spans="1:8" s="11" customFormat="1" x14ac:dyDescent="0.25">
      <c r="B19" s="12"/>
      <c r="C19" s="12">
        <v>3000</v>
      </c>
      <c r="D19" s="73">
        <f t="shared" si="0"/>
        <v>3000</v>
      </c>
      <c r="E19" s="79" t="s">
        <v>68</v>
      </c>
      <c r="F19" s="80"/>
    </row>
    <row r="20" spans="1:8" s="11" customFormat="1" x14ac:dyDescent="0.25">
      <c r="B20" s="12"/>
      <c r="C20" s="12">
        <v>300</v>
      </c>
      <c r="D20" s="73">
        <f t="shared" si="0"/>
        <v>300</v>
      </c>
      <c r="E20" s="79" t="s">
        <v>83</v>
      </c>
      <c r="F20" s="80"/>
    </row>
    <row r="21" spans="1:8" s="11" customFormat="1" x14ac:dyDescent="0.25">
      <c r="B21" s="12"/>
      <c r="C21" s="12">
        <v>463</v>
      </c>
      <c r="D21" s="73">
        <f t="shared" si="0"/>
        <v>463</v>
      </c>
      <c r="E21" s="79" t="s">
        <v>69</v>
      </c>
      <c r="F21" s="80"/>
    </row>
    <row r="22" spans="1:8" s="11" customFormat="1" x14ac:dyDescent="0.25">
      <c r="B22" s="12"/>
      <c r="C22" s="12">
        <v>191</v>
      </c>
      <c r="D22" s="73">
        <f t="shared" si="0"/>
        <v>191</v>
      </c>
      <c r="E22" s="79" t="s">
        <v>70</v>
      </c>
      <c r="F22" s="80"/>
    </row>
    <row r="23" spans="1:8" s="11" customFormat="1" x14ac:dyDescent="0.25">
      <c r="B23" s="12"/>
      <c r="C23" s="12"/>
      <c r="D23" s="73">
        <f t="shared" si="0"/>
        <v>0</v>
      </c>
      <c r="E23" s="79"/>
      <c r="F23" s="80"/>
    </row>
    <row r="24" spans="1:8" s="11" customFormat="1" x14ac:dyDescent="0.25">
      <c r="B24" s="12"/>
      <c r="C24" s="12"/>
      <c r="D24" s="73">
        <f t="shared" si="0"/>
        <v>0</v>
      </c>
      <c r="E24" s="79"/>
      <c r="F24" s="80"/>
    </row>
    <row r="25" spans="1:8" s="11" customFormat="1" x14ac:dyDescent="0.25">
      <c r="B25" s="12"/>
      <c r="C25" s="12"/>
      <c r="D25" s="73">
        <f t="shared" si="0"/>
        <v>0</v>
      </c>
      <c r="E25" s="79"/>
      <c r="F25" s="80"/>
    </row>
    <row r="26" spans="1:8" s="11" customFormat="1" x14ac:dyDescent="0.25">
      <c r="B26" s="12"/>
      <c r="C26" s="12"/>
      <c r="D26" s="73">
        <f t="shared" si="0"/>
        <v>0</v>
      </c>
      <c r="E26" s="79"/>
      <c r="F26" s="80"/>
    </row>
    <row r="27" spans="1:8" s="11" customFormat="1" x14ac:dyDescent="0.25">
      <c r="B27" s="12"/>
      <c r="C27" s="12"/>
      <c r="D27" s="73">
        <f t="shared" si="0"/>
        <v>0</v>
      </c>
      <c r="E27" s="79"/>
      <c r="F27" s="80"/>
    </row>
    <row r="28" spans="1:8" s="11" customFormat="1" x14ac:dyDescent="0.25">
      <c r="B28" s="12"/>
      <c r="C28" s="12"/>
      <c r="D28" s="73">
        <f t="shared" si="0"/>
        <v>0</v>
      </c>
      <c r="E28" s="79"/>
      <c r="F28" s="80"/>
    </row>
    <row r="29" spans="1:8" s="11" customFormat="1" x14ac:dyDescent="0.25">
      <c r="B29" s="12"/>
      <c r="C29" s="12"/>
      <c r="D29" s="73">
        <f t="shared" si="0"/>
        <v>0</v>
      </c>
      <c r="E29" s="79"/>
      <c r="F29" s="80"/>
    </row>
    <row r="30" spans="1:8" x14ac:dyDescent="0.25">
      <c r="A30" s="9" t="s">
        <v>37</v>
      </c>
      <c r="B30" s="10">
        <f>SUM(B15:B29)</f>
        <v>22156.77</v>
      </c>
      <c r="C30" s="10">
        <f>SUM(C15:C29)</f>
        <v>4268</v>
      </c>
      <c r="D30" s="74">
        <f>SUM(D15:D29)</f>
        <v>-17888.77</v>
      </c>
      <c r="E30" s="81"/>
      <c r="F30" s="80"/>
      <c r="G30" s="7"/>
    </row>
    <row r="31" spans="1:8" x14ac:dyDescent="0.25">
      <c r="H31" s="2"/>
    </row>
    <row r="32" spans="1:8" x14ac:dyDescent="0.25">
      <c r="D32">
        <f>D30-E6</f>
        <v>34.229999999999563</v>
      </c>
      <c r="F32" s="7"/>
    </row>
    <row r="33" spans="1:1" x14ac:dyDescent="0.25">
      <c r="A33" s="14" t="s">
        <v>38</v>
      </c>
    </row>
  </sheetData>
  <mergeCells count="17"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E28:F28"/>
    <mergeCell ref="E29:F29"/>
    <mergeCell ref="E30:F3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B5" sqref="B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42</v>
      </c>
    </row>
    <row r="3" spans="1:7" x14ac:dyDescent="0.25">
      <c r="B3" s="8"/>
    </row>
    <row r="4" spans="1:7" x14ac:dyDescent="0.25">
      <c r="B4">
        <v>2025</v>
      </c>
      <c r="C4" s="35">
        <f>'Accounting Statement'!C10</f>
        <v>4997</v>
      </c>
      <c r="D4">
        <v>2026</v>
      </c>
      <c r="E4" s="35">
        <f>'Accounting Statement'!D10</f>
        <v>5223</v>
      </c>
    </row>
    <row r="6" spans="1:7" x14ac:dyDescent="0.25">
      <c r="D6" t="s">
        <v>31</v>
      </c>
      <c r="E6" s="1">
        <f>E4-C4</f>
        <v>226</v>
      </c>
    </row>
    <row r="7" spans="1:7" x14ac:dyDescent="0.25">
      <c r="D7" t="s">
        <v>32</v>
      </c>
      <c r="E7" s="6">
        <f>IF(AND(C4=0,E4=0),0,IF(C4=0,1,IF(E4=0,-1,(E4-C4)/C4)))</f>
        <v>4.5227136281769061E-2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33</v>
      </c>
    </row>
    <row r="10" spans="1:7" x14ac:dyDescent="0.25">
      <c r="B10" s="75" t="s">
        <v>43</v>
      </c>
    </row>
    <row r="11" spans="1:7" x14ac:dyDescent="0.25">
      <c r="B11" s="8"/>
    </row>
    <row r="12" spans="1:7" s="3" customFormat="1" ht="26.25" x14ac:dyDescent="0.25">
      <c r="B12" s="4" t="s">
        <v>34</v>
      </c>
      <c r="C12" s="4" t="s">
        <v>35</v>
      </c>
      <c r="D12" s="5" t="s">
        <v>31</v>
      </c>
      <c r="E12" s="82" t="s">
        <v>36</v>
      </c>
      <c r="F12" s="83"/>
    </row>
    <row r="13" spans="1:7" s="17" customFormat="1" x14ac:dyDescent="0.25">
      <c r="A13" s="16"/>
      <c r="B13" s="13"/>
      <c r="C13" s="13"/>
      <c r="D13" s="13">
        <f>C13-B13</f>
        <v>0</v>
      </c>
      <c r="E13" s="84"/>
      <c r="F13" s="85"/>
      <c r="G13" s="16"/>
    </row>
    <row r="14" spans="1:7" s="11" customFormat="1" x14ac:dyDescent="0.25">
      <c r="B14" s="12"/>
      <c r="C14" s="12"/>
      <c r="D14" s="13">
        <f t="shared" ref="D14:D27" si="0">C14-B14</f>
        <v>0</v>
      </c>
      <c r="E14" s="79"/>
      <c r="F14" s="80"/>
    </row>
    <row r="15" spans="1:7" s="11" customFormat="1" x14ac:dyDescent="0.25">
      <c r="B15" s="12"/>
      <c r="C15" s="12"/>
      <c r="D15" s="13">
        <f t="shared" si="0"/>
        <v>0</v>
      </c>
      <c r="E15" s="79"/>
      <c r="F15" s="80"/>
    </row>
    <row r="16" spans="1:7" s="11" customFormat="1" x14ac:dyDescent="0.25">
      <c r="B16" s="12"/>
      <c r="C16" s="12"/>
      <c r="D16" s="13">
        <f t="shared" si="0"/>
        <v>0</v>
      </c>
      <c r="E16" s="79"/>
      <c r="F16" s="80"/>
    </row>
    <row r="17" spans="1:8" s="11" customFormat="1" x14ac:dyDescent="0.25">
      <c r="B17" s="12"/>
      <c r="C17" s="12"/>
      <c r="D17" s="13">
        <f t="shared" si="0"/>
        <v>0</v>
      </c>
      <c r="E17" s="79"/>
      <c r="F17" s="80"/>
    </row>
    <row r="18" spans="1:8" s="11" customFormat="1" x14ac:dyDescent="0.25">
      <c r="B18" s="12"/>
      <c r="C18" s="12"/>
      <c r="D18" s="13">
        <f t="shared" si="0"/>
        <v>0</v>
      </c>
      <c r="E18" s="79"/>
      <c r="F18" s="80"/>
    </row>
    <row r="19" spans="1:8" s="11" customFormat="1" x14ac:dyDescent="0.25">
      <c r="B19" s="12"/>
      <c r="C19" s="12"/>
      <c r="D19" s="13">
        <f t="shared" si="0"/>
        <v>0</v>
      </c>
      <c r="E19" s="79"/>
      <c r="F19" s="80"/>
    </row>
    <row r="20" spans="1:8" s="11" customFormat="1" x14ac:dyDescent="0.25">
      <c r="B20" s="12"/>
      <c r="C20" s="12"/>
      <c r="D20" s="13">
        <f t="shared" si="0"/>
        <v>0</v>
      </c>
      <c r="E20" s="79"/>
      <c r="F20" s="80"/>
    </row>
    <row r="21" spans="1:8" s="11" customFormat="1" x14ac:dyDescent="0.25">
      <c r="B21" s="12"/>
      <c r="C21" s="12"/>
      <c r="D21" s="13">
        <f t="shared" si="0"/>
        <v>0</v>
      </c>
      <c r="E21" s="79"/>
      <c r="F21" s="80"/>
    </row>
    <row r="22" spans="1:8" s="11" customFormat="1" x14ac:dyDescent="0.25">
      <c r="B22" s="12"/>
      <c r="C22" s="12"/>
      <c r="D22" s="13">
        <f t="shared" si="0"/>
        <v>0</v>
      </c>
      <c r="E22" s="79"/>
      <c r="F22" s="80"/>
    </row>
    <row r="23" spans="1:8" s="11" customFormat="1" x14ac:dyDescent="0.25">
      <c r="B23" s="12"/>
      <c r="C23" s="12"/>
      <c r="D23" s="13">
        <f t="shared" si="0"/>
        <v>0</v>
      </c>
      <c r="E23" s="79"/>
      <c r="F23" s="80"/>
    </row>
    <row r="24" spans="1:8" s="11" customFormat="1" x14ac:dyDescent="0.25">
      <c r="B24" s="12"/>
      <c r="C24" s="12"/>
      <c r="D24" s="13">
        <f t="shared" si="0"/>
        <v>0</v>
      </c>
      <c r="E24" s="79"/>
      <c r="F24" s="80"/>
    </row>
    <row r="25" spans="1:8" s="11" customFormat="1" x14ac:dyDescent="0.25">
      <c r="B25" s="12"/>
      <c r="C25" s="12"/>
      <c r="D25" s="13">
        <f t="shared" si="0"/>
        <v>0</v>
      </c>
      <c r="E25" s="79"/>
      <c r="F25" s="80"/>
    </row>
    <row r="26" spans="1:8" s="11" customFormat="1" x14ac:dyDescent="0.25">
      <c r="B26" s="12"/>
      <c r="C26" s="12"/>
      <c r="D26" s="13">
        <f t="shared" si="0"/>
        <v>0</v>
      </c>
      <c r="E26" s="79"/>
      <c r="F26" s="80"/>
    </row>
    <row r="27" spans="1:8" s="11" customFormat="1" x14ac:dyDescent="0.25">
      <c r="B27" s="12"/>
      <c r="C27" s="12"/>
      <c r="D27" s="13">
        <f t="shared" si="0"/>
        <v>0</v>
      </c>
      <c r="E27" s="79"/>
      <c r="F27" s="80"/>
    </row>
    <row r="28" spans="1:8" x14ac:dyDescent="0.25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1"/>
      <c r="F28" s="80"/>
      <c r="G28" s="7"/>
    </row>
    <row r="29" spans="1:8" x14ac:dyDescent="0.25">
      <c r="H29" s="2"/>
    </row>
    <row r="30" spans="1:8" x14ac:dyDescent="0.25">
      <c r="F30" s="7"/>
    </row>
    <row r="31" spans="1:8" x14ac:dyDescent="0.25">
      <c r="A31" s="14" t="s">
        <v>38</v>
      </c>
    </row>
  </sheetData>
  <mergeCells count="17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B5" sqref="B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44</v>
      </c>
    </row>
    <row r="3" spans="1:7" x14ac:dyDescent="0.25">
      <c r="B3" s="8"/>
    </row>
    <row r="4" spans="1:7" x14ac:dyDescent="0.25">
      <c r="B4">
        <v>2025</v>
      </c>
      <c r="C4" s="35">
        <f>'Accounting Statement'!C11</f>
        <v>0</v>
      </c>
      <c r="D4">
        <v>2026</v>
      </c>
      <c r="E4" s="35">
        <f>'Accounting Statement'!D11</f>
        <v>0</v>
      </c>
    </row>
    <row r="6" spans="1:7" x14ac:dyDescent="0.25">
      <c r="D6" t="s">
        <v>31</v>
      </c>
      <c r="E6" s="1">
        <f>E4-C4</f>
        <v>0</v>
      </c>
    </row>
    <row r="7" spans="1:7" x14ac:dyDescent="0.25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33</v>
      </c>
    </row>
    <row r="10" spans="1:7" x14ac:dyDescent="0.25">
      <c r="B10" s="8"/>
    </row>
    <row r="11" spans="1:7" s="3" customFormat="1" ht="26.25" x14ac:dyDescent="0.25">
      <c r="B11" s="4" t="s">
        <v>34</v>
      </c>
      <c r="C11" s="4" t="s">
        <v>35</v>
      </c>
      <c r="D11" s="5" t="s">
        <v>31</v>
      </c>
      <c r="E11" s="82" t="s">
        <v>36</v>
      </c>
      <c r="F11" s="83"/>
    </row>
    <row r="12" spans="1:7" s="17" customFormat="1" x14ac:dyDescent="0.25">
      <c r="A12" s="16"/>
      <c r="B12" s="13"/>
      <c r="C12" s="13"/>
      <c r="D12" s="13">
        <f>C12-B12</f>
        <v>0</v>
      </c>
      <c r="E12" s="84"/>
      <c r="F12" s="85"/>
      <c r="G12" s="16"/>
    </row>
    <row r="13" spans="1:7" s="11" customFormat="1" x14ac:dyDescent="0.25">
      <c r="B13" s="12"/>
      <c r="C13" s="12"/>
      <c r="D13" s="13">
        <f t="shared" ref="D13:D26" si="0">C13-B13</f>
        <v>0</v>
      </c>
      <c r="E13" s="79"/>
      <c r="F13" s="80"/>
    </row>
    <row r="14" spans="1:7" s="11" customFormat="1" x14ac:dyDescent="0.25">
      <c r="B14" s="12"/>
      <c r="C14" s="12"/>
      <c r="D14" s="13">
        <f t="shared" si="0"/>
        <v>0</v>
      </c>
      <c r="E14" s="79"/>
      <c r="F14" s="80"/>
    </row>
    <row r="15" spans="1:7" s="11" customFormat="1" x14ac:dyDescent="0.25">
      <c r="B15" s="12"/>
      <c r="C15" s="12"/>
      <c r="D15" s="13">
        <f t="shared" si="0"/>
        <v>0</v>
      </c>
      <c r="E15" s="79"/>
      <c r="F15" s="80"/>
    </row>
    <row r="16" spans="1:7" s="11" customFormat="1" x14ac:dyDescent="0.25">
      <c r="B16" s="12"/>
      <c r="C16" s="12"/>
      <c r="D16" s="13">
        <f t="shared" si="0"/>
        <v>0</v>
      </c>
      <c r="E16" s="79"/>
      <c r="F16" s="80"/>
    </row>
    <row r="17" spans="1:8" s="11" customFormat="1" x14ac:dyDescent="0.25">
      <c r="B17" s="12"/>
      <c r="C17" s="12"/>
      <c r="D17" s="13">
        <f t="shared" si="0"/>
        <v>0</v>
      </c>
      <c r="E17" s="79"/>
      <c r="F17" s="80"/>
    </row>
    <row r="18" spans="1:8" s="11" customFormat="1" x14ac:dyDescent="0.25">
      <c r="B18" s="12"/>
      <c r="C18" s="12"/>
      <c r="D18" s="13">
        <f t="shared" si="0"/>
        <v>0</v>
      </c>
      <c r="E18" s="79"/>
      <c r="F18" s="80"/>
    </row>
    <row r="19" spans="1:8" s="11" customFormat="1" x14ac:dyDescent="0.25">
      <c r="B19" s="12"/>
      <c r="C19" s="12"/>
      <c r="D19" s="13">
        <f t="shared" si="0"/>
        <v>0</v>
      </c>
      <c r="E19" s="79"/>
      <c r="F19" s="80"/>
    </row>
    <row r="20" spans="1:8" s="11" customFormat="1" x14ac:dyDescent="0.25">
      <c r="B20" s="12"/>
      <c r="C20" s="12"/>
      <c r="D20" s="13">
        <f t="shared" si="0"/>
        <v>0</v>
      </c>
      <c r="E20" s="79"/>
      <c r="F20" s="80"/>
    </row>
    <row r="21" spans="1:8" s="11" customFormat="1" x14ac:dyDescent="0.25">
      <c r="B21" s="12"/>
      <c r="C21" s="12"/>
      <c r="D21" s="13">
        <f t="shared" si="0"/>
        <v>0</v>
      </c>
      <c r="E21" s="79"/>
      <c r="F21" s="80"/>
    </row>
    <row r="22" spans="1:8" s="11" customFormat="1" x14ac:dyDescent="0.25">
      <c r="B22" s="12"/>
      <c r="C22" s="12"/>
      <c r="D22" s="13">
        <f t="shared" si="0"/>
        <v>0</v>
      </c>
      <c r="E22" s="79"/>
      <c r="F22" s="80"/>
    </row>
    <row r="23" spans="1:8" s="11" customFormat="1" x14ac:dyDescent="0.25">
      <c r="B23" s="12"/>
      <c r="C23" s="12"/>
      <c r="D23" s="13">
        <f t="shared" si="0"/>
        <v>0</v>
      </c>
      <c r="E23" s="79"/>
      <c r="F23" s="80"/>
    </row>
    <row r="24" spans="1:8" s="11" customFormat="1" x14ac:dyDescent="0.25">
      <c r="B24" s="12"/>
      <c r="C24" s="12"/>
      <c r="D24" s="13">
        <f t="shared" si="0"/>
        <v>0</v>
      </c>
      <c r="E24" s="79"/>
      <c r="F24" s="80"/>
    </row>
    <row r="25" spans="1:8" s="11" customFormat="1" x14ac:dyDescent="0.25">
      <c r="B25" s="12"/>
      <c r="C25" s="12"/>
      <c r="D25" s="13">
        <f t="shared" si="0"/>
        <v>0</v>
      </c>
      <c r="E25" s="79"/>
      <c r="F25" s="80"/>
    </row>
    <row r="26" spans="1:8" s="11" customFormat="1" x14ac:dyDescent="0.25">
      <c r="B26" s="12"/>
      <c r="C26" s="12"/>
      <c r="D26" s="13">
        <f t="shared" si="0"/>
        <v>0</v>
      </c>
      <c r="E26" s="79"/>
      <c r="F26" s="80"/>
    </row>
    <row r="27" spans="1:8" x14ac:dyDescent="0.25">
      <c r="A27" s="9" t="s">
        <v>37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1"/>
      <c r="F27" s="80"/>
      <c r="G27" s="7"/>
    </row>
    <row r="28" spans="1:8" x14ac:dyDescent="0.25">
      <c r="H28" s="2"/>
    </row>
    <row r="29" spans="1:8" x14ac:dyDescent="0.25">
      <c r="F29" s="7"/>
    </row>
    <row r="30" spans="1:8" x14ac:dyDescent="0.25">
      <c r="A30" s="14" t="s">
        <v>38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2"/>
  <sheetViews>
    <sheetView workbookViewId="0">
      <selection activeCell="F33" sqref="F33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  <col min="7" max="7" width="20.28515625" customWidth="1"/>
  </cols>
  <sheetData>
    <row r="1" spans="1:8" x14ac:dyDescent="0.25">
      <c r="B1" s="15" t="s">
        <v>45</v>
      </c>
    </row>
    <row r="3" spans="1:8" x14ac:dyDescent="0.25">
      <c r="B3" s="8"/>
    </row>
    <row r="4" spans="1:8" x14ac:dyDescent="0.25">
      <c r="B4">
        <v>2025</v>
      </c>
      <c r="C4" s="35">
        <f>'Accounting Statement'!C12</f>
        <v>36047</v>
      </c>
      <c r="D4">
        <v>2026</v>
      </c>
      <c r="E4" s="35">
        <f>'Accounting Statement'!D12</f>
        <v>5774</v>
      </c>
    </row>
    <row r="6" spans="1:8" x14ac:dyDescent="0.25">
      <c r="D6" t="s">
        <v>31</v>
      </c>
      <c r="E6" s="1">
        <f>E4-C4</f>
        <v>-30273</v>
      </c>
    </row>
    <row r="7" spans="1:8" x14ac:dyDescent="0.25">
      <c r="D7" t="s">
        <v>32</v>
      </c>
      <c r="E7" s="6">
        <f>IF(AND(C4=0,E4=0),0,IF(C4=0,1,IF(E4=0,-1,(E4-C4)/C4)))</f>
        <v>-0.83982023469359446</v>
      </c>
      <c r="F7" t="str">
        <f>IF(E7&lt;-0.15,"yes explain",IF(E7&gt;0.15,"Yes explain","No explanation required"))</f>
        <v>yes explain</v>
      </c>
    </row>
    <row r="9" spans="1:8" x14ac:dyDescent="0.25">
      <c r="B9" s="8" t="s">
        <v>33</v>
      </c>
    </row>
    <row r="10" spans="1:8" ht="15.75" x14ac:dyDescent="0.3">
      <c r="B10" s="18" t="s">
        <v>46</v>
      </c>
    </row>
    <row r="11" spans="1:8" x14ac:dyDescent="0.25">
      <c r="B11" s="75" t="s">
        <v>41</v>
      </c>
    </row>
    <row r="12" spans="1:8" x14ac:dyDescent="0.25">
      <c r="B12" s="8"/>
    </row>
    <row r="13" spans="1:8" s="3" customFormat="1" ht="26.25" x14ac:dyDescent="0.25">
      <c r="B13" s="4" t="s">
        <v>34</v>
      </c>
      <c r="C13" s="4" t="s">
        <v>35</v>
      </c>
      <c r="D13" s="5" t="s">
        <v>31</v>
      </c>
      <c r="E13" s="82" t="s">
        <v>36</v>
      </c>
      <c r="F13" s="83"/>
      <c r="G13" s="82" t="s">
        <v>47</v>
      </c>
      <c r="H13" s="83"/>
    </row>
    <row r="14" spans="1:8" s="17" customFormat="1" x14ac:dyDescent="0.25">
      <c r="A14" s="16"/>
      <c r="B14" s="13">
        <v>3156</v>
      </c>
      <c r="C14" s="12"/>
      <c r="D14" s="73">
        <f>C14-B14</f>
        <v>-3156</v>
      </c>
      <c r="E14" s="79" t="s">
        <v>71</v>
      </c>
      <c r="F14" s="80"/>
      <c r="G14" s="16"/>
    </row>
    <row r="15" spans="1:8" s="11" customFormat="1" x14ac:dyDescent="0.25">
      <c r="B15" s="12">
        <v>30710</v>
      </c>
      <c r="C15" s="12"/>
      <c r="D15" s="73">
        <f>C15-B15</f>
        <v>-30710</v>
      </c>
      <c r="E15" s="79" t="s">
        <v>72</v>
      </c>
      <c r="F15" s="89"/>
    </row>
    <row r="16" spans="1:8" s="11" customFormat="1" x14ac:dyDescent="0.25">
      <c r="B16" s="12"/>
      <c r="C16" s="12">
        <v>252</v>
      </c>
      <c r="D16" s="73">
        <f>C16-B16</f>
        <v>252</v>
      </c>
      <c r="E16" s="79" t="s">
        <v>77</v>
      </c>
      <c r="F16" s="80"/>
    </row>
    <row r="17" spans="1:8" s="11" customFormat="1" x14ac:dyDescent="0.25">
      <c r="B17" s="12"/>
      <c r="C17" s="12">
        <v>1680</v>
      </c>
      <c r="D17" s="73">
        <f t="shared" ref="D17:D28" si="0">C17-B17</f>
        <v>1680</v>
      </c>
      <c r="E17" s="79" t="s">
        <v>73</v>
      </c>
      <c r="F17" s="80"/>
    </row>
    <row r="18" spans="1:8" s="11" customFormat="1" x14ac:dyDescent="0.25">
      <c r="B18" s="12"/>
      <c r="C18" s="12">
        <v>537</v>
      </c>
      <c r="D18" s="73">
        <f t="shared" si="0"/>
        <v>537</v>
      </c>
      <c r="E18" s="79" t="s">
        <v>74</v>
      </c>
      <c r="F18" s="80"/>
    </row>
    <row r="19" spans="1:8" s="11" customFormat="1" x14ac:dyDescent="0.25">
      <c r="B19" s="12"/>
      <c r="C19" s="12">
        <v>379</v>
      </c>
      <c r="D19" s="73">
        <f t="shared" si="0"/>
        <v>379</v>
      </c>
      <c r="E19" s="79" t="s">
        <v>75</v>
      </c>
      <c r="F19" s="80"/>
    </row>
    <row r="20" spans="1:8" s="11" customFormat="1" x14ac:dyDescent="0.25">
      <c r="B20" s="12"/>
      <c r="C20" s="12">
        <v>559</v>
      </c>
      <c r="D20" s="73">
        <f t="shared" si="0"/>
        <v>559</v>
      </c>
      <c r="E20" s="79" t="s">
        <v>76</v>
      </c>
      <c r="F20" s="80"/>
    </row>
    <row r="21" spans="1:8" s="11" customFormat="1" x14ac:dyDescent="0.25">
      <c r="B21" s="12"/>
      <c r="C21" s="12">
        <v>186</v>
      </c>
      <c r="D21" s="73">
        <f t="shared" si="0"/>
        <v>186</v>
      </c>
      <c r="E21" s="79" t="s">
        <v>78</v>
      </c>
      <c r="F21" s="80"/>
    </row>
    <row r="22" spans="1:8" s="11" customFormat="1" x14ac:dyDescent="0.25">
      <c r="B22" s="12"/>
      <c r="C22" s="12"/>
      <c r="D22" s="73">
        <f t="shared" si="0"/>
        <v>0</v>
      </c>
      <c r="E22" s="79"/>
      <c r="F22" s="80"/>
    </row>
    <row r="23" spans="1:8" s="11" customFormat="1" x14ac:dyDescent="0.25">
      <c r="B23" s="12"/>
      <c r="C23" s="12"/>
      <c r="D23" s="73">
        <f t="shared" si="0"/>
        <v>0</v>
      </c>
      <c r="E23" s="79"/>
      <c r="F23" s="80"/>
    </row>
    <row r="24" spans="1:8" s="11" customFormat="1" x14ac:dyDescent="0.25">
      <c r="B24" s="12"/>
      <c r="C24" s="12"/>
      <c r="D24" s="73">
        <f t="shared" si="0"/>
        <v>0</v>
      </c>
      <c r="E24" s="79"/>
      <c r="F24" s="80"/>
    </row>
    <row r="25" spans="1:8" s="11" customFormat="1" x14ac:dyDescent="0.25">
      <c r="B25" s="12"/>
      <c r="C25" s="12"/>
      <c r="D25" s="73">
        <f t="shared" si="0"/>
        <v>0</v>
      </c>
      <c r="E25" s="79"/>
      <c r="F25" s="80"/>
    </row>
    <row r="26" spans="1:8" s="11" customFormat="1" x14ac:dyDescent="0.25">
      <c r="B26" s="12"/>
      <c r="C26" s="12"/>
      <c r="D26" s="73">
        <f t="shared" si="0"/>
        <v>0</v>
      </c>
      <c r="E26" s="79"/>
      <c r="F26" s="80"/>
    </row>
    <row r="27" spans="1:8" s="11" customFormat="1" x14ac:dyDescent="0.25">
      <c r="B27" s="12"/>
      <c r="C27" s="12"/>
      <c r="D27" s="73">
        <f t="shared" si="0"/>
        <v>0</v>
      </c>
      <c r="E27" s="79"/>
      <c r="F27" s="80"/>
    </row>
    <row r="28" spans="1:8" s="11" customFormat="1" x14ac:dyDescent="0.25">
      <c r="B28" s="12"/>
      <c r="C28" s="12"/>
      <c r="D28" s="73">
        <f t="shared" si="0"/>
        <v>0</v>
      </c>
      <c r="E28" s="79"/>
      <c r="F28" s="80"/>
    </row>
    <row r="29" spans="1:8" x14ac:dyDescent="0.25">
      <c r="A29" s="9" t="s">
        <v>37</v>
      </c>
      <c r="B29" s="10">
        <f>SUM(B14:B28)</f>
        <v>33866</v>
      </c>
      <c r="C29" s="10">
        <f>SUM(C14:C28)</f>
        <v>3593</v>
      </c>
      <c r="D29" s="74">
        <f>SUM(D14:D28)</f>
        <v>-30273</v>
      </c>
      <c r="E29" s="81"/>
      <c r="F29" s="80"/>
      <c r="G29" s="7"/>
    </row>
    <row r="30" spans="1:8" x14ac:dyDescent="0.25">
      <c r="H30" s="2"/>
    </row>
    <row r="31" spans="1:8" x14ac:dyDescent="0.25">
      <c r="D31">
        <f>E6-D29</f>
        <v>0</v>
      </c>
      <c r="F31" s="7"/>
    </row>
    <row r="32" spans="1:8" x14ac:dyDescent="0.25">
      <c r="A32" s="14" t="s">
        <v>38</v>
      </c>
    </row>
  </sheetData>
  <mergeCells count="18"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G13:H13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M22"/>
  <sheetViews>
    <sheetView tabSelected="1" workbookViewId="0">
      <selection activeCell="J12" sqref="J12"/>
    </sheetView>
  </sheetViews>
  <sheetFormatPr defaultColWidth="9.140625" defaultRowHeight="16.5" x14ac:dyDescent="0.3"/>
  <cols>
    <col min="1" max="1" width="6.85546875" style="58" bestFit="1" customWidth="1"/>
    <col min="2" max="2" width="11.28515625" style="58" customWidth="1"/>
    <col min="3" max="3" width="10.7109375" style="58" customWidth="1"/>
    <col min="4" max="4" width="10.42578125" style="58" bestFit="1" customWidth="1"/>
    <col min="5" max="5" width="9.85546875" style="58" customWidth="1"/>
    <col min="6" max="6" width="12.5703125" style="58" customWidth="1"/>
    <col min="7" max="11" width="9.140625" style="58"/>
    <col min="12" max="12" width="11.28515625" style="58" bestFit="1" customWidth="1"/>
    <col min="13" max="16384" width="9.140625" style="58"/>
  </cols>
  <sheetData>
    <row r="1" spans="2:13" x14ac:dyDescent="0.3">
      <c r="B1" s="63" t="s">
        <v>48</v>
      </c>
    </row>
    <row r="3" spans="2:13" x14ac:dyDescent="0.3">
      <c r="B3" s="59"/>
    </row>
    <row r="4" spans="2:13" x14ac:dyDescent="0.3">
      <c r="B4" s="58" t="s">
        <v>49</v>
      </c>
      <c r="C4" s="64">
        <f>'Accounting Statement'!D13</f>
        <v>20403</v>
      </c>
      <c r="D4" s="58" t="s">
        <v>50</v>
      </c>
      <c r="E4" s="64">
        <f>'Accounting Statement'!D8</f>
        <v>9792</v>
      </c>
    </row>
    <row r="6" spans="2:13" x14ac:dyDescent="0.3">
      <c r="D6" s="65"/>
    </row>
    <row r="7" spans="2:13" x14ac:dyDescent="0.3">
      <c r="E7" s="66"/>
    </row>
    <row r="8" spans="2:13" ht="18" x14ac:dyDescent="0.35">
      <c r="E8" s="59" t="s">
        <v>51</v>
      </c>
      <c r="F8" s="59" t="s">
        <v>51</v>
      </c>
      <c r="G8" s="59" t="s">
        <v>51</v>
      </c>
      <c r="J8" s="101"/>
      <c r="K8" s="90"/>
      <c r="L8" s="91"/>
      <c r="M8" s="77"/>
    </row>
    <row r="9" spans="2:13" x14ac:dyDescent="0.3">
      <c r="B9" s="59" t="s">
        <v>52</v>
      </c>
      <c r="J9" s="101"/>
      <c r="K9" s="92"/>
      <c r="L9" s="93"/>
      <c r="M9" s="77"/>
    </row>
    <row r="10" spans="2:13" x14ac:dyDescent="0.3">
      <c r="C10" s="60" t="s">
        <v>69</v>
      </c>
      <c r="E10" s="60">
        <v>464</v>
      </c>
      <c r="J10" s="101"/>
      <c r="K10" s="94"/>
      <c r="L10" s="95"/>
      <c r="M10" s="77"/>
    </row>
    <row r="11" spans="2:13" x14ac:dyDescent="0.3">
      <c r="C11" s="60" t="s">
        <v>80</v>
      </c>
      <c r="E11" s="60">
        <v>8000</v>
      </c>
      <c r="J11" s="101"/>
      <c r="K11" s="94"/>
      <c r="L11" s="95"/>
      <c r="M11" s="77"/>
    </row>
    <row r="12" spans="2:13" x14ac:dyDescent="0.3">
      <c r="C12" s="60" t="s">
        <v>79</v>
      </c>
      <c r="E12" s="60">
        <v>0</v>
      </c>
      <c r="J12" s="101"/>
      <c r="K12" s="94"/>
      <c r="L12" s="95"/>
      <c r="M12" s="77"/>
    </row>
    <row r="13" spans="2:13" x14ac:dyDescent="0.3">
      <c r="C13" s="60" t="s">
        <v>81</v>
      </c>
      <c r="E13" s="60">
        <v>1369</v>
      </c>
      <c r="J13" s="101"/>
      <c r="K13" s="94"/>
      <c r="L13" s="95"/>
      <c r="M13" s="77"/>
    </row>
    <row r="14" spans="2:13" x14ac:dyDescent="0.3">
      <c r="C14" s="60" t="s">
        <v>82</v>
      </c>
      <c r="E14" s="60">
        <v>3000</v>
      </c>
      <c r="J14" s="101"/>
      <c r="K14" s="96"/>
      <c r="L14" s="97"/>
      <c r="M14" s="77"/>
    </row>
    <row r="15" spans="2:13" x14ac:dyDescent="0.3">
      <c r="C15" s="60"/>
      <c r="E15" s="60"/>
      <c r="J15" s="101"/>
      <c r="K15" s="96"/>
      <c r="L15" s="97"/>
      <c r="M15" s="77"/>
    </row>
    <row r="16" spans="2:13" x14ac:dyDescent="0.3">
      <c r="C16" s="60"/>
      <c r="E16" s="60"/>
      <c r="J16" s="101"/>
      <c r="K16" s="96"/>
      <c r="L16" s="98"/>
      <c r="M16" s="77"/>
    </row>
    <row r="17" spans="2:13" x14ac:dyDescent="0.3">
      <c r="F17" s="61">
        <f>SUM(E10:E16)</f>
        <v>12833</v>
      </c>
      <c r="J17" s="101"/>
      <c r="K17" s="99"/>
      <c r="L17" s="100"/>
      <c r="M17" s="77"/>
    </row>
    <row r="18" spans="2:13" x14ac:dyDescent="0.3">
      <c r="J18" s="101"/>
      <c r="K18" s="102"/>
      <c r="L18" s="103"/>
      <c r="M18" s="77"/>
    </row>
    <row r="19" spans="2:13" x14ac:dyDescent="0.3">
      <c r="B19" s="59" t="s">
        <v>53</v>
      </c>
      <c r="E19" s="60">
        <v>7570</v>
      </c>
      <c r="J19" s="101"/>
      <c r="K19" s="102"/>
      <c r="L19" s="103"/>
      <c r="M19" s="78"/>
    </row>
    <row r="20" spans="2:13" x14ac:dyDescent="0.3">
      <c r="F20" s="61">
        <f>E19</f>
        <v>7570</v>
      </c>
      <c r="J20" s="101"/>
      <c r="K20" s="101"/>
      <c r="L20" s="101"/>
    </row>
    <row r="21" spans="2:13" ht="17.25" thickBot="1" x14ac:dyDescent="0.35">
      <c r="B21" s="59" t="s">
        <v>54</v>
      </c>
      <c r="G21" s="62">
        <f>F17+F20</f>
        <v>20403</v>
      </c>
    </row>
    <row r="22" spans="2:13" ht="17.25" thickTop="1" x14ac:dyDescent="0.3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topLeftCell="A6" workbookViewId="0">
      <selection activeCell="B38" sqref="B38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  <col min="7" max="7" width="22" bestFit="1" customWidth="1"/>
    <col min="8" max="8" width="13.7109375" customWidth="1"/>
  </cols>
  <sheetData>
    <row r="1" spans="1:8" x14ac:dyDescent="0.25">
      <c r="B1" s="15" t="s">
        <v>55</v>
      </c>
    </row>
    <row r="3" spans="1:8" x14ac:dyDescent="0.25">
      <c r="B3" s="8"/>
    </row>
    <row r="4" spans="1:8" x14ac:dyDescent="0.25">
      <c r="B4">
        <v>2025</v>
      </c>
      <c r="C4" s="35">
        <f>'Accounting Statement'!C16</f>
        <v>10905</v>
      </c>
      <c r="D4">
        <v>2026</v>
      </c>
      <c r="E4" s="35">
        <f>'Accounting Statement'!D16</f>
        <v>11505</v>
      </c>
    </row>
    <row r="6" spans="1:8" x14ac:dyDescent="0.25">
      <c r="D6" t="s">
        <v>31</v>
      </c>
      <c r="E6" s="1">
        <f>E4-C4</f>
        <v>600</v>
      </c>
    </row>
    <row r="7" spans="1:8" x14ac:dyDescent="0.25">
      <c r="D7" t="s">
        <v>32</v>
      </c>
      <c r="E7" s="6">
        <f>IF(AND(C4=0,E4=0),0,IF(C4=0,1,IF(E4=0,-1,(E4-C4)/C4)))</f>
        <v>5.5020632737276476E-2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25">
      <c r="B9" s="8" t="s">
        <v>33</v>
      </c>
    </row>
    <row r="10" spans="1:8" ht="15.75" x14ac:dyDescent="0.3">
      <c r="B10" s="19" t="s">
        <v>56</v>
      </c>
    </row>
    <row r="11" spans="1:8" ht="15.75" x14ac:dyDescent="0.3">
      <c r="B11" s="18" t="s">
        <v>57</v>
      </c>
    </row>
    <row r="12" spans="1:8" s="3" customFormat="1" ht="26.25" customHeight="1" x14ac:dyDescent="0.25">
      <c r="B12" s="4" t="s">
        <v>34</v>
      </c>
      <c r="C12" s="4" t="s">
        <v>35</v>
      </c>
      <c r="D12" s="5" t="s">
        <v>31</v>
      </c>
      <c r="E12" s="82" t="s">
        <v>36</v>
      </c>
      <c r="F12" s="83"/>
      <c r="G12" s="71" t="s">
        <v>58</v>
      </c>
      <c r="H12" s="72" t="s">
        <v>59</v>
      </c>
    </row>
    <row r="13" spans="1:8" s="17" customFormat="1" x14ac:dyDescent="0.25">
      <c r="A13" s="16"/>
      <c r="B13" s="13"/>
      <c r="C13" s="13"/>
      <c r="D13" s="13">
        <f>C13-B13</f>
        <v>0</v>
      </c>
      <c r="E13" s="84"/>
      <c r="F13" s="85"/>
      <c r="G13" s="16"/>
    </row>
    <row r="14" spans="1:8" s="11" customFormat="1" x14ac:dyDescent="0.25">
      <c r="B14" s="12"/>
      <c r="C14" s="12"/>
      <c r="D14" s="13">
        <f t="shared" ref="D14:D27" si="0">C14-B14</f>
        <v>0</v>
      </c>
      <c r="E14" s="79"/>
      <c r="F14" s="80"/>
    </row>
    <row r="15" spans="1:8" s="11" customFormat="1" x14ac:dyDescent="0.25">
      <c r="B15" s="12"/>
      <c r="C15" s="12"/>
      <c r="D15" s="13">
        <f t="shared" si="0"/>
        <v>0</v>
      </c>
      <c r="E15" s="79"/>
      <c r="F15" s="80"/>
    </row>
    <row r="16" spans="1:8" s="11" customFormat="1" x14ac:dyDescent="0.25">
      <c r="B16" s="12"/>
      <c r="C16" s="12"/>
      <c r="D16" s="13">
        <f t="shared" si="0"/>
        <v>0</v>
      </c>
      <c r="E16" s="79"/>
      <c r="F16" s="80"/>
    </row>
    <row r="17" spans="1:12" s="11" customFormat="1" x14ac:dyDescent="0.25">
      <c r="B17" s="12"/>
      <c r="C17" s="12"/>
      <c r="D17" s="13">
        <f t="shared" si="0"/>
        <v>0</v>
      </c>
      <c r="E17" s="79"/>
      <c r="F17" s="80"/>
    </row>
    <row r="18" spans="1:12" s="11" customFormat="1" x14ac:dyDescent="0.25">
      <c r="B18" s="12"/>
      <c r="C18" s="12"/>
      <c r="D18" s="13">
        <f t="shared" si="0"/>
        <v>0</v>
      </c>
      <c r="E18" s="79"/>
      <c r="F18" s="80"/>
      <c r="L18" s="20"/>
    </row>
    <row r="19" spans="1:12" s="11" customFormat="1" x14ac:dyDescent="0.25">
      <c r="B19" s="12"/>
      <c r="C19" s="12"/>
      <c r="D19" s="13">
        <f t="shared" si="0"/>
        <v>0</v>
      </c>
      <c r="E19" s="79"/>
      <c r="F19" s="80"/>
    </row>
    <row r="20" spans="1:12" s="11" customFormat="1" x14ac:dyDescent="0.25">
      <c r="B20" s="12"/>
      <c r="C20" s="12"/>
      <c r="D20" s="13">
        <f t="shared" si="0"/>
        <v>0</v>
      </c>
      <c r="E20" s="79"/>
      <c r="F20" s="80"/>
    </row>
    <row r="21" spans="1:12" s="11" customFormat="1" x14ac:dyDescent="0.25">
      <c r="B21" s="12"/>
      <c r="C21" s="12"/>
      <c r="D21" s="13">
        <f t="shared" si="0"/>
        <v>0</v>
      </c>
      <c r="E21" s="79"/>
      <c r="F21" s="80"/>
    </row>
    <row r="22" spans="1:12" s="11" customFormat="1" x14ac:dyDescent="0.25">
      <c r="B22" s="12"/>
      <c r="C22" s="12"/>
      <c r="D22" s="13">
        <f t="shared" si="0"/>
        <v>0</v>
      </c>
      <c r="E22" s="79"/>
      <c r="F22" s="80"/>
    </row>
    <row r="23" spans="1:12" s="11" customFormat="1" x14ac:dyDescent="0.25">
      <c r="B23" s="12"/>
      <c r="C23" s="12"/>
      <c r="D23" s="13">
        <f t="shared" si="0"/>
        <v>0</v>
      </c>
      <c r="E23" s="79"/>
      <c r="F23" s="80"/>
    </row>
    <row r="24" spans="1:12" s="11" customFormat="1" x14ac:dyDescent="0.25">
      <c r="B24" s="12"/>
      <c r="C24" s="12"/>
      <c r="D24" s="13">
        <f t="shared" si="0"/>
        <v>0</v>
      </c>
      <c r="E24" s="79"/>
      <c r="F24" s="80"/>
    </row>
    <row r="25" spans="1:12" s="11" customFormat="1" x14ac:dyDescent="0.25">
      <c r="B25" s="12"/>
      <c r="C25" s="12"/>
      <c r="D25" s="13">
        <f t="shared" si="0"/>
        <v>0</v>
      </c>
      <c r="E25" s="79"/>
      <c r="F25" s="80"/>
    </row>
    <row r="26" spans="1:12" s="11" customFormat="1" x14ac:dyDescent="0.25">
      <c r="B26" s="12"/>
      <c r="C26" s="12"/>
      <c r="D26" s="13">
        <f t="shared" si="0"/>
        <v>0</v>
      </c>
      <c r="E26" s="79"/>
      <c r="F26" s="80"/>
    </row>
    <row r="27" spans="1:12" s="11" customFormat="1" x14ac:dyDescent="0.25">
      <c r="B27" s="12"/>
      <c r="C27" s="12"/>
      <c r="D27" s="13">
        <f t="shared" si="0"/>
        <v>0</v>
      </c>
      <c r="E27" s="79"/>
      <c r="F27" s="80"/>
    </row>
    <row r="28" spans="1:12" x14ac:dyDescent="0.25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1"/>
      <c r="F28" s="80"/>
      <c r="G28" s="7"/>
    </row>
    <row r="29" spans="1:12" x14ac:dyDescent="0.25">
      <c r="H29" s="2"/>
    </row>
    <row r="30" spans="1:12" x14ac:dyDescent="0.25">
      <c r="A30" s="14" t="s">
        <v>38</v>
      </c>
      <c r="F30" s="7"/>
    </row>
    <row r="32" spans="1:12" ht="15.75" x14ac:dyDescent="0.3">
      <c r="B32" s="18" t="s">
        <v>60</v>
      </c>
    </row>
    <row r="33" spans="1:8" x14ac:dyDescent="0.25">
      <c r="B33" t="s">
        <v>61</v>
      </c>
    </row>
    <row r="34" spans="1:8" x14ac:dyDescent="0.25">
      <c r="B34">
        <v>2025</v>
      </c>
      <c r="C34" s="35">
        <f>'Accounting Statement'!C45</f>
        <v>0</v>
      </c>
      <c r="D34">
        <v>2026</v>
      </c>
      <c r="E34" s="35">
        <f>'Accounting Statement'!D45</f>
        <v>0</v>
      </c>
    </row>
    <row r="36" spans="1:8" ht="30" x14ac:dyDescent="0.25">
      <c r="A36" s="3"/>
      <c r="B36" s="4" t="s">
        <v>34</v>
      </c>
      <c r="C36" s="4" t="s">
        <v>35</v>
      </c>
      <c r="D36" s="5" t="s">
        <v>31</v>
      </c>
      <c r="E36" s="82" t="s">
        <v>36</v>
      </c>
      <c r="F36" s="83"/>
      <c r="G36" s="71" t="s">
        <v>58</v>
      </c>
      <c r="H36" s="72" t="s">
        <v>59</v>
      </c>
    </row>
    <row r="37" spans="1:8" x14ac:dyDescent="0.25">
      <c r="A37" s="16"/>
      <c r="B37" s="13"/>
      <c r="C37" s="13"/>
      <c r="D37" s="13">
        <f>C37-B37</f>
        <v>0</v>
      </c>
      <c r="E37" s="84"/>
      <c r="F37" s="85"/>
      <c r="G37" s="16"/>
      <c r="H37" s="17"/>
    </row>
    <row r="38" spans="1:8" x14ac:dyDescent="0.25">
      <c r="A38" s="11"/>
      <c r="B38" s="12"/>
      <c r="C38" s="12"/>
      <c r="D38" s="13">
        <f t="shared" ref="D38:D39" si="1">C38-B38</f>
        <v>0</v>
      </c>
      <c r="E38" s="79"/>
      <c r="F38" s="80"/>
      <c r="G38" s="11"/>
      <c r="H38" s="11"/>
    </row>
    <row r="39" spans="1:8" x14ac:dyDescent="0.25">
      <c r="A39" s="11"/>
      <c r="B39" s="12"/>
      <c r="C39" s="12"/>
      <c r="D39" s="13">
        <f t="shared" si="1"/>
        <v>0</v>
      </c>
      <c r="E39" s="79"/>
      <c r="F39" s="80"/>
      <c r="G39" s="11"/>
      <c r="H39" s="11"/>
    </row>
    <row r="40" spans="1:8" x14ac:dyDescent="0.25">
      <c r="A40" s="9" t="s">
        <v>37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1"/>
      <c r="F40" s="80"/>
      <c r="G40" s="7"/>
    </row>
  </sheetData>
  <mergeCells count="22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  <mergeCell ref="E40:F40"/>
    <mergeCell ref="E39:F39"/>
    <mergeCell ref="E36:F36"/>
    <mergeCell ref="E37:F37"/>
    <mergeCell ref="E38:F3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B5" sqref="B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62</v>
      </c>
    </row>
    <row r="3" spans="1:7" x14ac:dyDescent="0.25">
      <c r="B3" s="8"/>
    </row>
    <row r="4" spans="1:7" x14ac:dyDescent="0.25">
      <c r="B4">
        <v>2025</v>
      </c>
      <c r="C4" s="35">
        <f>'Accounting Statement'!C17</f>
        <v>0</v>
      </c>
      <c r="D4">
        <v>2026</v>
      </c>
      <c r="E4" s="35">
        <f>'Accounting Statement'!D17</f>
        <v>0</v>
      </c>
    </row>
    <row r="6" spans="1:7" x14ac:dyDescent="0.25">
      <c r="D6" t="s">
        <v>31</v>
      </c>
      <c r="E6" s="1">
        <f>F4-C4</f>
        <v>0</v>
      </c>
    </row>
    <row r="7" spans="1:7" x14ac:dyDescent="0.25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25">
      <c r="B9" s="8" t="s">
        <v>33</v>
      </c>
    </row>
    <row r="10" spans="1:7" ht="15.75" x14ac:dyDescent="0.3">
      <c r="B10" s="18" t="s">
        <v>63</v>
      </c>
    </row>
    <row r="11" spans="1:7" s="3" customFormat="1" ht="26.25" x14ac:dyDescent="0.25">
      <c r="B11" s="4" t="s">
        <v>34</v>
      </c>
      <c r="C11" s="4" t="s">
        <v>35</v>
      </c>
      <c r="D11" s="5" t="s">
        <v>31</v>
      </c>
      <c r="E11" s="82" t="s">
        <v>36</v>
      </c>
      <c r="F11" s="83"/>
    </row>
    <row r="12" spans="1:7" s="17" customFormat="1" x14ac:dyDescent="0.25">
      <c r="A12" s="16"/>
      <c r="B12" s="13"/>
      <c r="C12" s="13"/>
      <c r="D12" s="13">
        <f>C12-B12</f>
        <v>0</v>
      </c>
      <c r="E12" s="84"/>
      <c r="F12" s="85"/>
      <c r="G12" s="16"/>
    </row>
    <row r="13" spans="1:7" s="11" customFormat="1" x14ac:dyDescent="0.25">
      <c r="B13" s="12"/>
      <c r="C13" s="12"/>
      <c r="D13" s="13">
        <f t="shared" ref="D13:D18" si="0">C13-B13</f>
        <v>0</v>
      </c>
      <c r="E13" s="79"/>
      <c r="F13" s="80"/>
    </row>
    <row r="14" spans="1:7" s="11" customFormat="1" x14ac:dyDescent="0.25">
      <c r="B14" s="12"/>
      <c r="C14" s="12"/>
      <c r="D14" s="13">
        <f t="shared" si="0"/>
        <v>0</v>
      </c>
      <c r="E14" s="79"/>
      <c r="F14" s="80"/>
    </row>
    <row r="15" spans="1:7" s="11" customFormat="1" x14ac:dyDescent="0.25">
      <c r="B15" s="12"/>
      <c r="C15" s="12"/>
      <c r="D15" s="13">
        <f t="shared" si="0"/>
        <v>0</v>
      </c>
      <c r="E15" s="79"/>
      <c r="F15" s="80"/>
    </row>
    <row r="16" spans="1:7" s="11" customFormat="1" x14ac:dyDescent="0.25">
      <c r="B16" s="12"/>
      <c r="C16" s="12"/>
      <c r="D16" s="13">
        <f t="shared" si="0"/>
        <v>0</v>
      </c>
      <c r="E16" s="79"/>
      <c r="F16" s="80"/>
    </row>
    <row r="17" spans="1:8" s="11" customFormat="1" x14ac:dyDescent="0.25">
      <c r="B17" s="12"/>
      <c r="C17" s="12"/>
      <c r="D17" s="13">
        <f t="shared" si="0"/>
        <v>0</v>
      </c>
      <c r="E17" s="79"/>
      <c r="F17" s="80"/>
    </row>
    <row r="18" spans="1:8" s="11" customFormat="1" x14ac:dyDescent="0.25">
      <c r="B18" s="12"/>
      <c r="C18" s="12"/>
      <c r="D18" s="13">
        <f t="shared" si="0"/>
        <v>0</v>
      </c>
      <c r="E18" s="79"/>
      <c r="F18" s="80"/>
    </row>
    <row r="19" spans="1:8" x14ac:dyDescent="0.25">
      <c r="A19" s="9" t="s">
        <v>37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1"/>
      <c r="F19" s="80"/>
      <c r="G19" s="7"/>
    </row>
    <row r="20" spans="1:8" x14ac:dyDescent="0.25">
      <c r="H20" s="2"/>
    </row>
    <row r="21" spans="1:8" x14ac:dyDescent="0.25">
      <c r="F21" s="7"/>
    </row>
    <row r="22" spans="1:8" x14ac:dyDescent="0.25">
      <c r="A22" s="14" t="s">
        <v>38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3.xml><?xml version="1.0" encoding="utf-8"?>
<TemplafyFormConfiguration><![CDATA[{"formFields":[],"formDataEntries":[]}]]></TemplafyFormConfiguration>
</file>

<file path=customXml/item4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EC4ECC-74D1-4879-B641-E330CD1A33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2E45BF-1979-4772-91CA-25B57A9F0992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3.xml><?xml version="1.0" encoding="utf-8"?>
<ds:datastoreItem xmlns:ds="http://schemas.openxmlformats.org/officeDocument/2006/customXml" ds:itemID="{460E185F-155A-4A0D-81DB-4F839B431F71}">
  <ds:schemaRefs/>
</ds:datastoreItem>
</file>

<file path=customXml/itemProps4.xml><?xml version="1.0" encoding="utf-8"?>
<ds:datastoreItem xmlns:ds="http://schemas.openxmlformats.org/officeDocument/2006/customXml" ds:itemID="{3F1AD0D3-C2B2-41A7-8D84-5B653192951F}">
  <ds:schemaRefs/>
</ds:datastoreItem>
</file>

<file path=customXml/itemProps5.xml><?xml version="1.0" encoding="utf-8"?>
<ds:datastoreItem xmlns:ds="http://schemas.openxmlformats.org/officeDocument/2006/customXml" ds:itemID="{84496519-62B0-4F02-A8E8-83B8AE82A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Paterson</dc:creator>
  <cp:keywords/>
  <dc:description/>
  <cp:lastModifiedBy>olga Shepherd</cp:lastModifiedBy>
  <cp:revision/>
  <dcterms:created xsi:type="dcterms:W3CDTF">2023-03-10T09:35:56Z</dcterms:created>
  <dcterms:modified xsi:type="dcterms:W3CDTF">2026-05-12T09:58:48Z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  <property fmtid="{D5CDD505-2E9C-101B-9397-08002B2CF9AE}" pid="7" name="ContentTypeId">
    <vt:lpwstr>0x010100D44B69AEA72FF14BBE7906383FEED87E</vt:lpwstr>
  </property>
  <property fmtid="{D5CDD505-2E9C-101B-9397-08002B2CF9AE}" pid="8" name="MediaServiceImageTags">
    <vt:lpwstr/>
  </property>
</Properties>
</file>